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195" windowHeight="129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E11" i="1"/>
  <c r="E10" i="1"/>
  <c r="C20" i="1"/>
  <c r="C64" i="1" l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F21" i="1"/>
  <c r="F20" i="1"/>
  <c r="E20" i="1"/>
  <c r="G11" i="1"/>
  <c r="G10" i="1"/>
  <c r="C10" i="1"/>
  <c r="D62" i="1" l="1"/>
  <c r="D58" i="1"/>
  <c r="D54" i="1"/>
  <c r="D50" i="1"/>
  <c r="D46" i="1"/>
  <c r="D64" i="1"/>
  <c r="D60" i="1"/>
  <c r="D56" i="1"/>
  <c r="D52" i="1"/>
  <c r="D48" i="1"/>
  <c r="D44" i="1"/>
  <c r="D55" i="1"/>
  <c r="D45" i="1"/>
  <c r="D49" i="1"/>
  <c r="D53" i="1"/>
  <c r="D57" i="1"/>
  <c r="D61" i="1"/>
  <c r="D47" i="1"/>
  <c r="D51" i="1"/>
  <c r="D59" i="1"/>
  <c r="D63" i="1"/>
  <c r="E54" i="1"/>
  <c r="E45" i="1"/>
  <c r="E49" i="1"/>
  <c r="E53" i="1"/>
  <c r="E57" i="1"/>
  <c r="E61" i="1"/>
  <c r="E44" i="1"/>
  <c r="E48" i="1"/>
  <c r="E52" i="1"/>
  <c r="E56" i="1"/>
  <c r="E60" i="1"/>
  <c r="E64" i="1"/>
  <c r="E47" i="1"/>
  <c r="E51" i="1"/>
  <c r="E55" i="1"/>
  <c r="E59" i="1"/>
  <c r="E63" i="1"/>
  <c r="E46" i="1"/>
  <c r="E50" i="1"/>
  <c r="E58" i="1"/>
  <c r="E62" i="1"/>
  <c r="G63" i="1"/>
  <c r="F47" i="1"/>
  <c r="F51" i="1"/>
  <c r="F55" i="1"/>
  <c r="F59" i="1"/>
  <c r="F63" i="1"/>
  <c r="G46" i="1"/>
  <c r="G50" i="1"/>
  <c r="G54" i="1"/>
  <c r="G58" i="1"/>
  <c r="G62" i="1"/>
  <c r="F44" i="1"/>
  <c r="F48" i="1"/>
  <c r="F52" i="1"/>
  <c r="F56" i="1"/>
  <c r="F60" i="1"/>
  <c r="F64" i="1"/>
  <c r="G47" i="1"/>
  <c r="G51" i="1"/>
  <c r="G55" i="1"/>
  <c r="F45" i="1"/>
  <c r="F49" i="1"/>
  <c r="F53" i="1"/>
  <c r="F57" i="1"/>
  <c r="F61" i="1"/>
  <c r="G44" i="1"/>
  <c r="G48" i="1"/>
  <c r="G52" i="1"/>
  <c r="G56" i="1"/>
  <c r="G60" i="1"/>
  <c r="G64" i="1"/>
  <c r="F46" i="1"/>
  <c r="F50" i="1"/>
  <c r="F54" i="1"/>
  <c r="F58" i="1"/>
  <c r="F62" i="1"/>
  <c r="G45" i="1"/>
  <c r="G49" i="1"/>
  <c r="G53" i="1"/>
  <c r="G57" i="1"/>
  <c r="G61" i="1"/>
  <c r="G59" i="1"/>
  <c r="D20" i="1"/>
  <c r="E21" i="1" s="1"/>
  <c r="H49" i="1"/>
  <c r="H55" i="1" l="1"/>
  <c r="H59" i="1"/>
  <c r="H63" i="1"/>
  <c r="G20" i="1"/>
  <c r="H64" i="1"/>
  <c r="H62" i="1"/>
  <c r="H60" i="1"/>
  <c r="H58" i="1"/>
  <c r="H56" i="1"/>
  <c r="H54" i="1"/>
  <c r="H52" i="1"/>
  <c r="H50" i="1"/>
  <c r="H46" i="1"/>
  <c r="H48" i="1"/>
  <c r="H57" i="1"/>
  <c r="H53" i="1"/>
  <c r="H45" i="1"/>
  <c r="H61" i="1"/>
  <c r="H51" i="1"/>
  <c r="H47" i="1"/>
  <c r="F22" i="1"/>
  <c r="D21" i="1"/>
  <c r="H44" i="1" l="1"/>
  <c r="E22" i="1"/>
  <c r="G21" i="1"/>
  <c r="F23" i="1" l="1"/>
  <c r="D22" i="1"/>
  <c r="E23" i="1" l="1"/>
  <c r="G22" i="1"/>
  <c r="D23" i="1" l="1"/>
  <c r="F24" i="1"/>
  <c r="E24" i="1" l="1"/>
  <c r="G23" i="1"/>
  <c r="F25" i="1" l="1"/>
  <c r="D24" i="1"/>
  <c r="E25" i="1" l="1"/>
  <c r="G24" i="1"/>
  <c r="D25" i="1" l="1"/>
  <c r="F26" i="1"/>
  <c r="E26" i="1" l="1"/>
  <c r="G25" i="1"/>
  <c r="F27" i="1" l="1"/>
  <c r="D26" i="1"/>
  <c r="E27" i="1" l="1"/>
  <c r="G26" i="1"/>
  <c r="D27" i="1" l="1"/>
  <c r="F28" i="1"/>
  <c r="E28" i="1" l="1"/>
  <c r="G27" i="1"/>
  <c r="F29" i="1" l="1"/>
  <c r="D28" i="1"/>
  <c r="E29" i="1" l="1"/>
  <c r="G28" i="1"/>
  <c r="D29" i="1" l="1"/>
  <c r="F30" i="1"/>
  <c r="E30" i="1" l="1"/>
  <c r="G29" i="1"/>
  <c r="D30" i="1" l="1"/>
  <c r="F31" i="1"/>
  <c r="E31" i="1" l="1"/>
  <c r="G30" i="1"/>
  <c r="D31" i="1" l="1"/>
  <c r="F32" i="1"/>
  <c r="E32" i="1" l="1"/>
  <c r="G31" i="1"/>
  <c r="F33" i="1" l="1"/>
  <c r="D32" i="1"/>
  <c r="E33" i="1" l="1"/>
  <c r="G32" i="1"/>
  <c r="D33" i="1" l="1"/>
  <c r="F34" i="1"/>
  <c r="E34" i="1" l="1"/>
  <c r="G33" i="1"/>
  <c r="F35" i="1" l="1"/>
  <c r="D34" i="1"/>
  <c r="E35" i="1" l="1"/>
  <c r="G34" i="1"/>
  <c r="D35" i="1" l="1"/>
  <c r="F36" i="1"/>
  <c r="E36" i="1" l="1"/>
  <c r="G35" i="1"/>
  <c r="F37" i="1" l="1"/>
  <c r="D36" i="1"/>
  <c r="E37" i="1" l="1"/>
  <c r="G36" i="1"/>
  <c r="D37" i="1" l="1"/>
  <c r="F38" i="1"/>
  <c r="E38" i="1" l="1"/>
  <c r="G37" i="1"/>
  <c r="F39" i="1" l="1"/>
  <c r="D38" i="1"/>
  <c r="E39" i="1" l="1"/>
  <c r="G38" i="1"/>
  <c r="F40" i="1" l="1"/>
  <c r="D39" i="1"/>
  <c r="E40" i="1" l="1"/>
  <c r="D40" i="1" s="1"/>
  <c r="G40" i="1" s="1"/>
  <c r="G39" i="1"/>
</calcChain>
</file>

<file path=xl/sharedStrings.xml><?xml version="1.0" encoding="utf-8"?>
<sst xmlns="http://schemas.openxmlformats.org/spreadsheetml/2006/main" count="43" uniqueCount="42">
  <si>
    <t>ｆｓ</t>
    <phoneticPr fontId="1"/>
  </si>
  <si>
    <t>n</t>
    <phoneticPr fontId="1"/>
  </si>
  <si>
    <t>x(n)</t>
    <phoneticPr fontId="1"/>
  </si>
  <si>
    <t>w(n)</t>
    <phoneticPr fontId="1"/>
  </si>
  <si>
    <t>w(n-1)</t>
    <phoneticPr fontId="1"/>
  </si>
  <si>
    <t>w(n-2)</t>
    <phoneticPr fontId="1"/>
  </si>
  <si>
    <t>y(n)</t>
    <phoneticPr fontId="1"/>
  </si>
  <si>
    <t>Zero-r</t>
    <phoneticPr fontId="1"/>
  </si>
  <si>
    <t>Pole-r</t>
    <phoneticPr fontId="1"/>
  </si>
  <si>
    <t>Zero-f</t>
    <phoneticPr fontId="1"/>
  </si>
  <si>
    <t>Pole-f</t>
    <phoneticPr fontId="1"/>
  </si>
  <si>
    <t>振幅</t>
    <rPh sb="0" eb="2">
      <t>シンプク</t>
    </rPh>
    <phoneticPr fontId="1"/>
  </si>
  <si>
    <t>f[Hz]</t>
    <phoneticPr fontId="1"/>
  </si>
  <si>
    <t>N-Re</t>
    <phoneticPr fontId="1"/>
  </si>
  <si>
    <t>N-Im</t>
    <phoneticPr fontId="1"/>
  </si>
  <si>
    <t>D-Re</t>
    <phoneticPr fontId="1"/>
  </si>
  <si>
    <t>D-Im</t>
    <phoneticPr fontId="1"/>
  </si>
  <si>
    <t>２次ＩＩＲフィルタの時間応答</t>
    <rPh sb="1" eb="2">
      <t>ジ</t>
    </rPh>
    <rPh sb="10" eb="12">
      <t>ジカン</t>
    </rPh>
    <rPh sb="12" eb="14">
      <t>オウトウ</t>
    </rPh>
    <phoneticPr fontId="1"/>
  </si>
  <si>
    <t>標本化周波数</t>
    <rPh sb="0" eb="3">
      <t>ヒョウホンカ</t>
    </rPh>
    <rPh sb="3" eb="6">
      <t>シュウハスウ</t>
    </rPh>
    <phoneticPr fontId="1"/>
  </si>
  <si>
    <t>スケーリング係数</t>
    <rPh sb="6" eb="8">
      <t>ケイスウ</t>
    </rPh>
    <phoneticPr fontId="1"/>
  </si>
  <si>
    <t>２次ＩＩＲフィルタの解析</t>
    <rPh sb="1" eb="2">
      <t>ジ</t>
    </rPh>
    <rPh sb="10" eb="12">
      <t>カイセキ</t>
    </rPh>
    <phoneticPr fontId="1"/>
  </si>
  <si>
    <t>ｈ0</t>
    <phoneticPr fontId="1"/>
  </si>
  <si>
    <t>ａ0</t>
    <phoneticPr fontId="1"/>
  </si>
  <si>
    <t>ａ1</t>
    <phoneticPr fontId="1"/>
  </si>
  <si>
    <t>ａ2</t>
    <phoneticPr fontId="1"/>
  </si>
  <si>
    <t>ｂ0</t>
    <phoneticPr fontId="1"/>
  </si>
  <si>
    <t>ｂ1</t>
    <phoneticPr fontId="1"/>
  </si>
  <si>
    <t>ｂ2</t>
    <phoneticPr fontId="1"/>
  </si>
  <si>
    <t>ｃ1</t>
    <phoneticPr fontId="1"/>
  </si>
  <si>
    <t>ｆ1</t>
    <phoneticPr fontId="1"/>
  </si>
  <si>
    <t>ｃ2</t>
    <phoneticPr fontId="1"/>
  </si>
  <si>
    <t>ｆ2</t>
    <phoneticPr fontId="1"/>
  </si>
  <si>
    <t>伝達関数の係数（上：分子／下：分母）</t>
    <rPh sb="0" eb="2">
      <t>デンタツ</t>
    </rPh>
    <rPh sb="2" eb="4">
      <t>カンスウ</t>
    </rPh>
    <rPh sb="5" eb="7">
      <t>ケイスウ</t>
    </rPh>
    <rPh sb="8" eb="9">
      <t>ウエ</t>
    </rPh>
    <rPh sb="10" eb="12">
      <t>ブンシ</t>
    </rPh>
    <rPh sb="13" eb="14">
      <t>シタ</t>
    </rPh>
    <rPh sb="15" eb="17">
      <t>ブンボ</t>
    </rPh>
    <phoneticPr fontId="1"/>
  </si>
  <si>
    <t>[Hz]</t>
    <phoneticPr fontId="1"/>
  </si>
  <si>
    <t>[Hz]</t>
    <phoneticPr fontId="1"/>
  </si>
  <si>
    <t>２次ＩＩＲフィルタの周波数特性</t>
    <rPh sb="1" eb="2">
      <t>ジ</t>
    </rPh>
    <rPh sb="10" eb="13">
      <t>シュウハスウ</t>
    </rPh>
    <rPh sb="13" eb="15">
      <t>トクセイ</t>
    </rPh>
    <phoneticPr fontId="1"/>
  </si>
  <si>
    <t>Impulse</t>
    <phoneticPr fontId="1"/>
  </si>
  <si>
    <t>伝達関数の零点と極（ｒ＝大きさ，ｆ＝周波数）</t>
    <rPh sb="0" eb="2">
      <t>デンタツ</t>
    </rPh>
    <rPh sb="2" eb="4">
      <t>カンスウ</t>
    </rPh>
    <rPh sb="5" eb="6">
      <t>ゼロ</t>
    </rPh>
    <rPh sb="6" eb="7">
      <t>テン</t>
    </rPh>
    <rPh sb="8" eb="9">
      <t>キョク</t>
    </rPh>
    <rPh sb="12" eb="13">
      <t>オオ</t>
    </rPh>
    <rPh sb="18" eb="21">
      <t>シュウハスウ</t>
    </rPh>
    <phoneticPr fontId="1"/>
  </si>
  <si>
    <t>（零点）</t>
    <rPh sb="1" eb="2">
      <t>ゼロ</t>
    </rPh>
    <rPh sb="2" eb="3">
      <t>テン</t>
    </rPh>
    <phoneticPr fontId="1"/>
  </si>
  <si>
    <t>（極）</t>
    <rPh sb="1" eb="2">
      <t>キョク</t>
    </rPh>
    <phoneticPr fontId="1"/>
  </si>
  <si>
    <t>入力信号（振幅＝ｃ1，ｃ2，周波数＝ｆ1，ｆ2），Ｉｍｐｕｌｓｅ＝１→インパルス応答</t>
    <rPh sb="0" eb="2">
      <t>ニュウリョク</t>
    </rPh>
    <rPh sb="2" eb="4">
      <t>シンゴウ</t>
    </rPh>
    <rPh sb="5" eb="7">
      <t>シンプク</t>
    </rPh>
    <rPh sb="14" eb="17">
      <t>シュウハスウ</t>
    </rPh>
    <phoneticPr fontId="1"/>
  </si>
  <si>
    <t>x(n)=c1cos(2πf1nT)+c2cos(2πf2nT),  T=1/fs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</si>
</sst>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入力信号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Sheet1!$C$20:$C$40</c:f>
              <c:numCache>
                <c:formatCode>General</c:formatCode>
                <c:ptCount val="21"/>
                <c:pt idx="0">
                  <c:v>3</c:v>
                </c:pt>
                <c:pt idx="1">
                  <c:v>0.80901699437494756</c:v>
                </c:pt>
                <c:pt idx="2">
                  <c:v>-1.6909830056250525</c:v>
                </c:pt>
                <c:pt idx="3">
                  <c:v>-0.30901699437494773</c:v>
                </c:pt>
                <c:pt idx="4">
                  <c:v>1.1909830056250525</c:v>
                </c:pt>
                <c:pt idx="5">
                  <c:v>-0.99999999999999933</c:v>
                </c:pt>
                <c:pt idx="6">
                  <c:v>-2.8090169943749475</c:v>
                </c:pt>
                <c:pt idx="7">
                  <c:v>-0.30901699437494839</c:v>
                </c:pt>
                <c:pt idx="8">
                  <c:v>2.3090169943749475</c:v>
                </c:pt>
                <c:pt idx="9">
                  <c:v>0.80901699437494845</c:v>
                </c:pt>
                <c:pt idx="10">
                  <c:v>-1</c:v>
                </c:pt>
                <c:pt idx="11">
                  <c:v>0.80901699437494268</c:v>
                </c:pt>
                <c:pt idx="12">
                  <c:v>2.3090169943749479</c:v>
                </c:pt>
                <c:pt idx="13">
                  <c:v>-0.30901699437494906</c:v>
                </c:pt>
                <c:pt idx="14">
                  <c:v>-2.8090169943749475</c:v>
                </c:pt>
                <c:pt idx="15">
                  <c:v>-1.0000000000000053</c:v>
                </c:pt>
                <c:pt idx="16">
                  <c:v>1.1909830056250523</c:v>
                </c:pt>
                <c:pt idx="17">
                  <c:v>-0.30901699437494928</c:v>
                </c:pt>
                <c:pt idx="18">
                  <c:v>-1.690983005625053</c:v>
                </c:pt>
                <c:pt idx="19">
                  <c:v>0.80901699437494123</c:v>
                </c:pt>
                <c:pt idx="2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05408"/>
        <c:axId val="98706944"/>
      </c:barChart>
      <c:catAx>
        <c:axId val="9870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706944"/>
        <c:crosses val="autoZero"/>
        <c:auto val="1"/>
        <c:lblAlgn val="ctr"/>
        <c:lblOffset val="100"/>
        <c:noMultiLvlLbl val="0"/>
      </c:catAx>
      <c:valAx>
        <c:axId val="9870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70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Sheet1!$G$20:$G$40</c:f>
              <c:numCache>
                <c:formatCode>General</c:formatCode>
                <c:ptCount val="21"/>
                <c:pt idx="0">
                  <c:v>3</c:v>
                </c:pt>
                <c:pt idx="1">
                  <c:v>2.9303373379345898</c:v>
                </c:pt>
                <c:pt idx="2">
                  <c:v>2.6310783971926317</c:v>
                </c:pt>
                <c:pt idx="3">
                  <c:v>1.6278690420046951</c:v>
                </c:pt>
                <c:pt idx="4">
                  <c:v>-6.6923608129891288E-3</c:v>
                </c:pt>
                <c:pt idx="5">
                  <c:v>-1.7207164685891327</c:v>
                </c:pt>
                <c:pt idx="6">
                  <c:v>-2.8330911819853926</c:v>
                </c:pt>
                <c:pt idx="7">
                  <c:v>-2.8821358637293462</c:v>
                </c:pt>
                <c:pt idx="8">
                  <c:v>-1.8297050180476202</c:v>
                </c:pt>
                <c:pt idx="9">
                  <c:v>-7.3262859900189881E-2</c:v>
                </c:pt>
                <c:pt idx="10">
                  <c:v>1.7146385838423079</c:v>
                </c:pt>
                <c:pt idx="11">
                  <c:v>2.8487822736439337</c:v>
                </c:pt>
                <c:pt idx="12">
                  <c:v>2.894750612232027</c:v>
                </c:pt>
                <c:pt idx="13">
                  <c:v>1.8347022193421869</c:v>
                </c:pt>
                <c:pt idx="14">
                  <c:v>7.3642727696862753E-2</c:v>
                </c:pt>
                <c:pt idx="15">
                  <c:v>-1.7156192770709744</c:v>
                </c:pt>
                <c:pt idx="16">
                  <c:v>-2.849570695425359</c:v>
                </c:pt>
                <c:pt idx="17">
                  <c:v>-2.8950629373129488</c:v>
                </c:pt>
                <c:pt idx="18">
                  <c:v>-1.8347259610794917</c:v>
                </c:pt>
                <c:pt idx="19">
                  <c:v>-7.3581434370085075E-2</c:v>
                </c:pt>
                <c:pt idx="20">
                  <c:v>1.7156685534322995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47520"/>
        <c:axId val="98749056"/>
      </c:barChart>
      <c:catAx>
        <c:axId val="9874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749056"/>
        <c:crosses val="autoZero"/>
        <c:auto val="1"/>
        <c:lblAlgn val="ctr"/>
        <c:lblOffset val="100"/>
        <c:noMultiLvlLbl val="0"/>
      </c:catAx>
      <c:valAx>
        <c:axId val="9874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74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Sheet1!$C$44:$C$64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Sheet1!$H$44:$H$64</c:f>
              <c:numCache>
                <c:formatCode>General</c:formatCode>
                <c:ptCount val="21"/>
                <c:pt idx="0">
                  <c:v>3.6839657057629132</c:v>
                </c:pt>
                <c:pt idx="1">
                  <c:v>3.6554392602706098</c:v>
                </c:pt>
                <c:pt idx="2">
                  <c:v>3.5582291868487634</c:v>
                </c:pt>
                <c:pt idx="3">
                  <c:v>3.3598929779306648</c:v>
                </c:pt>
                <c:pt idx="4">
                  <c:v>3.0210397219472873</c:v>
                </c:pt>
                <c:pt idx="5">
                  <c:v>2.5298221281347035</c:v>
                </c:pt>
                <c:pt idx="6">
                  <c:v>1.9354418758996836</c:v>
                </c:pt>
                <c:pt idx="7">
                  <c:v>1.3300157694370092</c:v>
                </c:pt>
                <c:pt idx="8">
                  <c:v>0.79019721954979061</c:v>
                </c:pt>
                <c:pt idx="9">
                  <c:v>0.3475394659168311</c:v>
                </c:pt>
                <c:pt idx="10">
                  <c:v>0</c:v>
                </c:pt>
                <c:pt idx="11">
                  <c:v>0.26793722015467891</c:v>
                </c:pt>
                <c:pt idx="12">
                  <c:v>0.47341742499795414</c:v>
                </c:pt>
                <c:pt idx="13">
                  <c:v>0.63091415829455333</c:v>
                </c:pt>
                <c:pt idx="14">
                  <c:v>0.75149565552666708</c:v>
                </c:pt>
                <c:pt idx="15">
                  <c:v>0.8432740427115677</c:v>
                </c:pt>
                <c:pt idx="16">
                  <c:v>0.91206983097254168</c:v>
                </c:pt>
                <c:pt idx="17">
                  <c:v>0.96198845064227334</c:v>
                </c:pt>
                <c:pt idx="18">
                  <c:v>0.9958495725752502</c:v>
                </c:pt>
                <c:pt idx="19">
                  <c:v>1.0154828099903723</c:v>
                </c:pt>
                <c:pt idx="20">
                  <c:v>1.0219166471782635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39488"/>
        <c:axId val="99041280"/>
      </c:scatterChart>
      <c:valAx>
        <c:axId val="9903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041280"/>
        <c:crosses val="autoZero"/>
        <c:crossBetween val="midCat"/>
      </c:valAx>
      <c:valAx>
        <c:axId val="9904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039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16</xdr:row>
      <xdr:rowOff>4762</xdr:rowOff>
    </xdr:from>
    <xdr:to>
      <xdr:col>14</xdr:col>
      <xdr:colOff>609600</xdr:colOff>
      <xdr:row>25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25</xdr:row>
      <xdr:rowOff>204786</xdr:rowOff>
    </xdr:from>
    <xdr:to>
      <xdr:col>14</xdr:col>
      <xdr:colOff>600075</xdr:colOff>
      <xdr:row>34</xdr:row>
      <xdr:rowOff>304799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252412</xdr:colOff>
      <xdr:row>42</xdr:row>
      <xdr:rowOff>14287</xdr:rowOff>
    </xdr:from>
    <xdr:to>
      <xdr:col>14</xdr:col>
      <xdr:colOff>557212</xdr:colOff>
      <xdr:row>51</xdr:row>
      <xdr:rowOff>200025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A2" sqref="A2:E2"/>
    </sheetView>
  </sheetViews>
  <sheetFormatPr defaultRowHeight="13.5" x14ac:dyDescent="0.15"/>
  <cols>
    <col min="2" max="9" width="11" customWidth="1"/>
    <col min="10" max="10" width="12.25" customWidth="1"/>
  </cols>
  <sheetData>
    <row r="1" spans="1:11" ht="24.75" customHeight="1" x14ac:dyDescent="0.15"/>
    <row r="2" spans="1:11" ht="24.75" customHeight="1" x14ac:dyDescent="0.15">
      <c r="A2" s="13" t="s">
        <v>20</v>
      </c>
      <c r="B2" s="13"/>
      <c r="C2" s="13"/>
      <c r="D2" s="13"/>
      <c r="E2" s="13"/>
      <c r="F2" s="2"/>
      <c r="G2" s="2"/>
      <c r="H2" s="2"/>
    </row>
    <row r="3" spans="1:11" ht="24.75" customHeight="1" x14ac:dyDescent="0.15">
      <c r="A3" s="2"/>
      <c r="B3" s="2"/>
      <c r="C3" s="2"/>
      <c r="D3" s="2"/>
      <c r="E3" s="2"/>
      <c r="F3" s="2"/>
      <c r="G3" s="2"/>
      <c r="H3" s="2"/>
    </row>
    <row r="4" spans="1:11" ht="24.75" customHeight="1" x14ac:dyDescent="0.15">
      <c r="A4" s="2"/>
      <c r="B4" s="3" t="s">
        <v>0</v>
      </c>
      <c r="C4" s="7">
        <v>8</v>
      </c>
      <c r="D4" s="11" t="s">
        <v>18</v>
      </c>
      <c r="E4" s="12"/>
      <c r="F4" s="2"/>
      <c r="G4" s="2"/>
      <c r="H4" s="2"/>
    </row>
    <row r="5" spans="1:11" ht="24.75" customHeight="1" x14ac:dyDescent="0.15">
      <c r="A5" s="2"/>
      <c r="B5" s="3" t="s">
        <v>21</v>
      </c>
      <c r="C5" s="7">
        <v>1</v>
      </c>
      <c r="D5" s="6" t="s">
        <v>19</v>
      </c>
      <c r="E5" s="1"/>
      <c r="F5" s="2"/>
      <c r="G5" s="2"/>
      <c r="H5" s="2"/>
    </row>
    <row r="6" spans="1:11" ht="24.75" customHeight="1" x14ac:dyDescent="0.15">
      <c r="A6" s="5"/>
      <c r="B6" s="14" t="s">
        <v>37</v>
      </c>
      <c r="C6" s="14"/>
      <c r="D6" s="14"/>
      <c r="E6" s="14"/>
      <c r="F6" s="14"/>
      <c r="G6" s="14"/>
      <c r="H6" s="14"/>
      <c r="I6" s="14"/>
      <c r="J6" s="14"/>
    </row>
    <row r="7" spans="1:11" ht="24.75" customHeight="1" x14ac:dyDescent="0.15">
      <c r="A7" s="2"/>
      <c r="B7" s="3" t="s">
        <v>7</v>
      </c>
      <c r="C7" s="7">
        <v>1</v>
      </c>
      <c r="D7" s="3" t="s">
        <v>9</v>
      </c>
      <c r="E7" s="7">
        <v>2</v>
      </c>
      <c r="F7" s="2" t="s">
        <v>33</v>
      </c>
      <c r="G7" s="2" t="s">
        <v>38</v>
      </c>
      <c r="H7" s="2"/>
    </row>
    <row r="8" spans="1:11" ht="24.75" customHeight="1" x14ac:dyDescent="0.15">
      <c r="A8" s="2"/>
      <c r="B8" s="3" t="s">
        <v>8</v>
      </c>
      <c r="C8" s="7">
        <v>0.5</v>
      </c>
      <c r="D8" s="3" t="s">
        <v>10</v>
      </c>
      <c r="E8" s="7">
        <v>1</v>
      </c>
      <c r="F8" s="2" t="s">
        <v>34</v>
      </c>
      <c r="G8" s="2" t="s">
        <v>39</v>
      </c>
      <c r="H8" s="2"/>
    </row>
    <row r="9" spans="1:11" ht="24.75" customHeight="1" x14ac:dyDescent="0.15">
      <c r="A9" s="5"/>
      <c r="B9" s="10" t="s">
        <v>32</v>
      </c>
      <c r="C9" s="10"/>
      <c r="D9" s="10"/>
      <c r="E9" s="10"/>
      <c r="F9" s="10"/>
      <c r="G9" s="10"/>
      <c r="H9" s="2"/>
    </row>
    <row r="10" spans="1:11" ht="24.75" customHeight="1" x14ac:dyDescent="0.15">
      <c r="A10" s="2"/>
      <c r="B10" s="3" t="s">
        <v>22</v>
      </c>
      <c r="C10" s="3">
        <f>C5</f>
        <v>1</v>
      </c>
      <c r="D10" s="3" t="s">
        <v>23</v>
      </c>
      <c r="E10" s="3">
        <f>C5*(-2*C7*COS(2*PI()*E7/C4))</f>
        <v>-1.22514845490862E-16</v>
      </c>
      <c r="F10" s="3" t="s">
        <v>24</v>
      </c>
      <c r="G10" s="3">
        <f>C5*C7^2</f>
        <v>1</v>
      </c>
      <c r="H10" s="2"/>
    </row>
    <row r="11" spans="1:11" ht="24.75" customHeight="1" x14ac:dyDescent="0.15">
      <c r="A11" s="2"/>
      <c r="B11" s="3" t="s">
        <v>25</v>
      </c>
      <c r="C11" s="3">
        <v>1</v>
      </c>
      <c r="D11" s="3" t="s">
        <v>26</v>
      </c>
      <c r="E11" s="3">
        <f>-2*C8*COS(2*PI()*E8/C4)</f>
        <v>-0.70710678118654757</v>
      </c>
      <c r="F11" s="3" t="s">
        <v>27</v>
      </c>
      <c r="G11" s="3">
        <f>C8^2</f>
        <v>0.25</v>
      </c>
      <c r="H11" s="2"/>
    </row>
    <row r="12" spans="1:11" ht="24.75" customHeight="1" x14ac:dyDescent="0.15">
      <c r="A12" s="2"/>
      <c r="B12" s="10" t="s">
        <v>40</v>
      </c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4.75" customHeight="1" x14ac:dyDescent="0.15">
      <c r="A13" s="2"/>
      <c r="B13" s="3" t="s">
        <v>28</v>
      </c>
      <c r="C13" s="7">
        <v>1</v>
      </c>
      <c r="D13" s="3" t="s">
        <v>29</v>
      </c>
      <c r="E13" s="7">
        <v>0.8</v>
      </c>
      <c r="F13" s="3" t="s">
        <v>30</v>
      </c>
      <c r="G13" s="7">
        <v>2</v>
      </c>
      <c r="H13" s="3" t="s">
        <v>31</v>
      </c>
      <c r="I13" s="7">
        <v>2</v>
      </c>
      <c r="J13" s="17" t="s">
        <v>36</v>
      </c>
      <c r="K13" s="8"/>
    </row>
    <row r="14" spans="1:11" ht="24.75" customHeight="1" x14ac:dyDescent="0.15">
      <c r="A14" s="9"/>
      <c r="B14" s="15" t="s">
        <v>41</v>
      </c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24.75" customHeight="1" x14ac:dyDescent="0.15">
      <c r="A15" s="2"/>
      <c r="B15" s="5"/>
      <c r="C15" s="5"/>
      <c r="D15" s="5"/>
      <c r="E15" s="5"/>
      <c r="F15" s="5"/>
      <c r="G15" s="5"/>
      <c r="H15" s="5"/>
      <c r="I15" s="5"/>
    </row>
    <row r="16" spans="1:11" ht="24.75" customHeight="1" x14ac:dyDescent="0.15">
      <c r="A16" s="2"/>
      <c r="B16" s="19" t="s">
        <v>17</v>
      </c>
      <c r="C16" s="19"/>
      <c r="D16" s="19"/>
      <c r="E16" s="19"/>
      <c r="F16" s="19"/>
      <c r="G16" s="19"/>
      <c r="H16" s="2"/>
    </row>
    <row r="17" spans="1:8" ht="24.75" customHeight="1" x14ac:dyDescent="0.15">
      <c r="A17" s="2"/>
      <c r="B17" s="20" t="s">
        <v>1</v>
      </c>
      <c r="C17" s="20" t="s">
        <v>2</v>
      </c>
      <c r="D17" s="3" t="s">
        <v>3</v>
      </c>
      <c r="E17" s="3" t="s">
        <v>4</v>
      </c>
      <c r="F17" s="3" t="s">
        <v>5</v>
      </c>
      <c r="G17" s="20" t="s">
        <v>6</v>
      </c>
      <c r="H17" s="2"/>
    </row>
    <row r="18" spans="1:8" ht="24.75" customHeight="1" x14ac:dyDescent="0.15">
      <c r="A18" s="2"/>
      <c r="B18" s="20">
        <v>-2</v>
      </c>
      <c r="C18" s="20"/>
      <c r="D18" s="3"/>
      <c r="E18" s="3"/>
      <c r="F18" s="3"/>
      <c r="G18" s="20"/>
      <c r="H18" s="2"/>
    </row>
    <row r="19" spans="1:8" ht="24.75" customHeight="1" x14ac:dyDescent="0.15">
      <c r="A19" s="2"/>
      <c r="B19" s="20">
        <v>-1</v>
      </c>
      <c r="C19" s="20"/>
      <c r="D19" s="3"/>
      <c r="E19" s="3"/>
      <c r="F19" s="3"/>
      <c r="G19" s="20"/>
      <c r="H19" s="2"/>
    </row>
    <row r="20" spans="1:8" ht="24.75" customHeight="1" x14ac:dyDescent="0.15">
      <c r="A20" s="2"/>
      <c r="B20" s="20">
        <v>0</v>
      </c>
      <c r="C20" s="20">
        <f>IF($K$13=1, 1, $C$13*COS(2*PI()*$E$13*B20/$C$4)+$G$13*COS(2*PI()*$I$13*B20/$C$4))</f>
        <v>3</v>
      </c>
      <c r="D20" s="3">
        <f>C20-$E$11*E20-$G$11*F20</f>
        <v>3</v>
      </c>
      <c r="E20" s="3">
        <f>D19</f>
        <v>0</v>
      </c>
      <c r="F20" s="3">
        <f>E19</f>
        <v>0</v>
      </c>
      <c r="G20" s="20">
        <f>$C$10*D20+$E$10*E20+$G$10*F20</f>
        <v>3</v>
      </c>
      <c r="H20" s="2"/>
    </row>
    <row r="21" spans="1:8" ht="24.75" customHeight="1" x14ac:dyDescent="0.15">
      <c r="A21" s="2"/>
      <c r="B21" s="20">
        <v>1</v>
      </c>
      <c r="C21" s="20">
        <f>IF($K$13=1, 0, $C$13*COS(2*PI()*$E$13*B21/$C$4)+$G$13*COS(2*PI()*$I$13*B21/$C$4))</f>
        <v>0.80901699437494756</v>
      </c>
      <c r="D21" s="3">
        <f t="shared" ref="D21:D40" si="0">C21-$E$11*E21-$G$11*F21</f>
        <v>2.9303373379345903</v>
      </c>
      <c r="E21" s="3">
        <f t="shared" ref="E21:F40" si="1">D20</f>
        <v>3</v>
      </c>
      <c r="F21" s="3">
        <f t="shared" si="1"/>
        <v>0</v>
      </c>
      <c r="G21" s="20">
        <f t="shared" ref="G21:G40" si="2">$C$10*D21+$E$10*E21+$G$10*F21</f>
        <v>2.9303373379345898</v>
      </c>
      <c r="H21" s="2"/>
    </row>
    <row r="22" spans="1:8" ht="24.75" customHeight="1" x14ac:dyDescent="0.15">
      <c r="A22" s="2"/>
      <c r="B22" s="20">
        <v>2</v>
      </c>
      <c r="C22" s="20">
        <f t="shared" ref="C22:C40" si="3">IF($K$13=1, 0, $C$13*COS(2*PI()*$E$13*B22/$C$4)+$G$13*COS(2*PI()*$I$13*B22/$C$4))</f>
        <v>-1.6909830056250525</v>
      </c>
      <c r="D22" s="3">
        <f t="shared" si="0"/>
        <v>-0.36892160280736785</v>
      </c>
      <c r="E22" s="3">
        <f t="shared" si="1"/>
        <v>2.9303373379345903</v>
      </c>
      <c r="F22" s="3">
        <f t="shared" si="1"/>
        <v>3</v>
      </c>
      <c r="G22" s="20">
        <f t="shared" si="2"/>
        <v>2.6310783971926317</v>
      </c>
      <c r="H22" s="2"/>
    </row>
    <row r="23" spans="1:8" ht="24.75" customHeight="1" x14ac:dyDescent="0.15">
      <c r="A23" s="2"/>
      <c r="B23" s="20">
        <v>3</v>
      </c>
      <c r="C23" s="20">
        <f t="shared" si="3"/>
        <v>-0.30901699437494773</v>
      </c>
      <c r="D23" s="3">
        <f t="shared" si="0"/>
        <v>-1.3024682959298952</v>
      </c>
      <c r="E23" s="3">
        <f t="shared" si="1"/>
        <v>-0.36892160280736785</v>
      </c>
      <c r="F23" s="3">
        <f t="shared" si="1"/>
        <v>2.9303373379345903</v>
      </c>
      <c r="G23" s="20">
        <f t="shared" si="2"/>
        <v>1.6278690420046951</v>
      </c>
      <c r="H23" s="2"/>
    </row>
    <row r="24" spans="1:8" ht="24.75" customHeight="1" x14ac:dyDescent="0.15">
      <c r="A24" s="2"/>
      <c r="B24" s="20">
        <v>4</v>
      </c>
      <c r="C24" s="20">
        <f t="shared" si="3"/>
        <v>1.1909830056250525</v>
      </c>
      <c r="D24" s="3">
        <f t="shared" si="0"/>
        <v>0.36222924199437856</v>
      </c>
      <c r="E24" s="3">
        <f t="shared" si="1"/>
        <v>-1.3024682959298952</v>
      </c>
      <c r="F24" s="3">
        <f t="shared" si="1"/>
        <v>-0.36892160280736785</v>
      </c>
      <c r="G24" s="20">
        <f t="shared" si="2"/>
        <v>-6.6923608129891288E-3</v>
      </c>
      <c r="H24" s="2"/>
    </row>
    <row r="25" spans="1:8" ht="24.75" customHeight="1" x14ac:dyDescent="0.15">
      <c r="A25" s="2"/>
      <c r="B25" s="20">
        <v>5</v>
      </c>
      <c r="C25" s="20">
        <f t="shared" si="3"/>
        <v>-0.99999999999999933</v>
      </c>
      <c r="D25" s="3">
        <f t="shared" si="0"/>
        <v>-0.41824817265923747</v>
      </c>
      <c r="E25" s="3">
        <f t="shared" si="1"/>
        <v>0.36222924199437856</v>
      </c>
      <c r="F25" s="3">
        <f t="shared" si="1"/>
        <v>-1.3024682959298952</v>
      </c>
      <c r="G25" s="20">
        <f t="shared" si="2"/>
        <v>-1.7207164685891327</v>
      </c>
      <c r="H25" s="2"/>
    </row>
    <row r="26" spans="1:8" ht="24.75" customHeight="1" x14ac:dyDescent="0.15">
      <c r="A26" s="2"/>
      <c r="B26" s="20">
        <v>6</v>
      </c>
      <c r="C26" s="20">
        <f t="shared" si="3"/>
        <v>-2.8090169943749475</v>
      </c>
      <c r="D26" s="3">
        <f t="shared" si="0"/>
        <v>-3.195320423979771</v>
      </c>
      <c r="E26" s="3">
        <f t="shared" si="1"/>
        <v>-0.41824817265923747</v>
      </c>
      <c r="F26" s="3">
        <f t="shared" si="1"/>
        <v>0.36222924199437856</v>
      </c>
      <c r="G26" s="20">
        <f t="shared" si="2"/>
        <v>-2.8330911819853926</v>
      </c>
      <c r="H26" s="2"/>
    </row>
    <row r="27" spans="1:8" ht="24.75" customHeight="1" x14ac:dyDescent="0.15">
      <c r="A27" s="2"/>
      <c r="B27" s="20">
        <v>7</v>
      </c>
      <c r="C27" s="20">
        <f t="shared" si="3"/>
        <v>-0.30901699437494839</v>
      </c>
      <c r="D27" s="3">
        <f t="shared" si="0"/>
        <v>-2.4638876910701093</v>
      </c>
      <c r="E27" s="3">
        <f t="shared" si="1"/>
        <v>-3.195320423979771</v>
      </c>
      <c r="F27" s="3">
        <f t="shared" si="1"/>
        <v>-0.41824817265923747</v>
      </c>
      <c r="G27" s="20">
        <f t="shared" si="2"/>
        <v>-2.8821358637293462</v>
      </c>
      <c r="H27" s="2"/>
    </row>
    <row r="28" spans="1:8" ht="24.75" customHeight="1" x14ac:dyDescent="0.15">
      <c r="A28" s="2"/>
      <c r="B28" s="20">
        <v>8</v>
      </c>
      <c r="C28" s="20">
        <f t="shared" si="3"/>
        <v>2.3090169943749475</v>
      </c>
      <c r="D28" s="3">
        <f t="shared" si="0"/>
        <v>1.3656154059321506</v>
      </c>
      <c r="E28" s="3">
        <f t="shared" si="1"/>
        <v>-2.4638876910701093</v>
      </c>
      <c r="F28" s="3">
        <f t="shared" si="1"/>
        <v>-3.195320423979771</v>
      </c>
      <c r="G28" s="20">
        <f t="shared" si="2"/>
        <v>-1.8297050180476202</v>
      </c>
      <c r="H28" s="2"/>
    </row>
    <row r="29" spans="1:8" ht="24.75" customHeight="1" x14ac:dyDescent="0.15">
      <c r="A29" s="2"/>
      <c r="B29" s="20">
        <v>9</v>
      </c>
      <c r="C29" s="20">
        <f t="shared" si="3"/>
        <v>0.80901699437494845</v>
      </c>
      <c r="D29" s="3">
        <f t="shared" si="0"/>
        <v>2.3906248311699194</v>
      </c>
      <c r="E29" s="3">
        <f t="shared" si="1"/>
        <v>1.3656154059321506</v>
      </c>
      <c r="F29" s="3">
        <f t="shared" si="1"/>
        <v>-2.4638876910701093</v>
      </c>
      <c r="G29" s="20">
        <f t="shared" si="2"/>
        <v>-7.3262859900189881E-2</v>
      </c>
      <c r="H29" s="2"/>
    </row>
    <row r="30" spans="1:8" ht="24.75" customHeight="1" x14ac:dyDescent="0.15">
      <c r="A30" s="2"/>
      <c r="B30" s="20">
        <v>10</v>
      </c>
      <c r="C30" s="20">
        <f t="shared" si="3"/>
        <v>-1</v>
      </c>
      <c r="D30" s="3">
        <f t="shared" si="0"/>
        <v>0.34902317791015769</v>
      </c>
      <c r="E30" s="3">
        <f t="shared" si="1"/>
        <v>2.3906248311699194</v>
      </c>
      <c r="F30" s="3">
        <f t="shared" si="1"/>
        <v>1.3656154059321506</v>
      </c>
      <c r="G30" s="20">
        <f t="shared" si="2"/>
        <v>1.7146385838423079</v>
      </c>
      <c r="H30" s="2"/>
    </row>
    <row r="31" spans="1:8" ht="24.75" customHeight="1" x14ac:dyDescent="0.15">
      <c r="A31" s="2"/>
      <c r="B31" s="20">
        <v>11</v>
      </c>
      <c r="C31" s="20">
        <f t="shared" si="3"/>
        <v>0.80901699437494268</v>
      </c>
      <c r="D31" s="3">
        <f t="shared" si="0"/>
        <v>0.45815744247401424</v>
      </c>
      <c r="E31" s="3">
        <f t="shared" si="1"/>
        <v>0.34902317791015769</v>
      </c>
      <c r="F31" s="3">
        <f t="shared" si="1"/>
        <v>2.3906248311699194</v>
      </c>
      <c r="G31" s="20">
        <f t="shared" si="2"/>
        <v>2.8487822736439337</v>
      </c>
      <c r="H31" s="2"/>
    </row>
    <row r="32" spans="1:8" ht="24.75" customHeight="1" x14ac:dyDescent="0.15">
      <c r="A32" s="2"/>
      <c r="B32" s="20">
        <v>12</v>
      </c>
      <c r="C32" s="20">
        <f t="shared" si="3"/>
        <v>2.3090169943749479</v>
      </c>
      <c r="D32" s="3">
        <f t="shared" si="0"/>
        <v>2.5457274343218694</v>
      </c>
      <c r="E32" s="3">
        <f t="shared" si="1"/>
        <v>0.45815744247401424</v>
      </c>
      <c r="F32" s="3">
        <f t="shared" si="1"/>
        <v>0.34902317791015769</v>
      </c>
      <c r="G32" s="20">
        <f t="shared" si="2"/>
        <v>2.894750612232027</v>
      </c>
      <c r="H32" s="2"/>
    </row>
    <row r="33" spans="1:8" ht="24.75" customHeight="1" x14ac:dyDescent="0.15">
      <c r="A33" s="2"/>
      <c r="B33" s="20">
        <v>13</v>
      </c>
      <c r="C33" s="20">
        <f t="shared" si="3"/>
        <v>-0.30901699437494906</v>
      </c>
      <c r="D33" s="3">
        <f t="shared" si="0"/>
        <v>1.3765447768681729</v>
      </c>
      <c r="E33" s="3">
        <f t="shared" si="1"/>
        <v>2.5457274343218694</v>
      </c>
      <c r="F33" s="3">
        <f t="shared" si="1"/>
        <v>0.45815744247401424</v>
      </c>
      <c r="G33" s="20">
        <f t="shared" si="2"/>
        <v>1.8347022193421869</v>
      </c>
      <c r="H33" s="2"/>
    </row>
    <row r="34" spans="1:8" ht="24.75" customHeight="1" x14ac:dyDescent="0.15">
      <c r="A34" s="2"/>
      <c r="B34" s="20">
        <v>14</v>
      </c>
      <c r="C34" s="20">
        <f t="shared" si="3"/>
        <v>-2.8090169943749475</v>
      </c>
      <c r="D34" s="3">
        <f t="shared" si="0"/>
        <v>-2.4720847066250067</v>
      </c>
      <c r="E34" s="3">
        <f t="shared" si="1"/>
        <v>1.3765447768681729</v>
      </c>
      <c r="F34" s="3">
        <f t="shared" si="1"/>
        <v>2.5457274343218694</v>
      </c>
      <c r="G34" s="20">
        <f t="shared" si="2"/>
        <v>7.3642727696862753E-2</v>
      </c>
      <c r="H34" s="2"/>
    </row>
    <row r="35" spans="1:8" ht="24.75" customHeight="1" x14ac:dyDescent="0.15">
      <c r="A35" s="2"/>
      <c r="B35" s="20">
        <v>15</v>
      </c>
      <c r="C35" s="20">
        <f t="shared" si="3"/>
        <v>-1.0000000000000053</v>
      </c>
      <c r="D35" s="3">
        <f t="shared" si="0"/>
        <v>-3.0921640539391477</v>
      </c>
      <c r="E35" s="3">
        <f t="shared" si="1"/>
        <v>-2.4720847066250067</v>
      </c>
      <c r="F35" s="3">
        <f t="shared" si="1"/>
        <v>1.3765447768681729</v>
      </c>
      <c r="G35" s="20">
        <f t="shared" si="2"/>
        <v>-1.7156192770709744</v>
      </c>
      <c r="H35" s="2"/>
    </row>
    <row r="36" spans="1:8" ht="24.75" customHeight="1" x14ac:dyDescent="0.15">
      <c r="A36" s="2"/>
      <c r="B36" s="20">
        <v>16</v>
      </c>
      <c r="C36" s="20">
        <f t="shared" si="3"/>
        <v>1.1909830056250523</v>
      </c>
      <c r="D36" s="3">
        <f t="shared" si="0"/>
        <v>-0.37748598880035289</v>
      </c>
      <c r="E36" s="3">
        <f t="shared" si="1"/>
        <v>-3.0921640539391477</v>
      </c>
      <c r="F36" s="3">
        <f t="shared" si="1"/>
        <v>-2.4720847066250067</v>
      </c>
      <c r="G36" s="20">
        <f t="shared" si="2"/>
        <v>-2.849570695425359</v>
      </c>
      <c r="H36" s="2"/>
    </row>
    <row r="37" spans="1:8" ht="24.75" customHeight="1" x14ac:dyDescent="0.15">
      <c r="A37" s="2"/>
      <c r="B37" s="20">
        <v>17</v>
      </c>
      <c r="C37" s="20">
        <f t="shared" si="3"/>
        <v>-0.30901699437494928</v>
      </c>
      <c r="D37" s="3">
        <f t="shared" si="0"/>
        <v>0.19710111662619889</v>
      </c>
      <c r="E37" s="3">
        <f t="shared" si="1"/>
        <v>-0.37748598880035289</v>
      </c>
      <c r="F37" s="3">
        <f t="shared" si="1"/>
        <v>-3.0921640539391477</v>
      </c>
      <c r="G37" s="20">
        <f t="shared" si="2"/>
        <v>-2.8950629373129488</v>
      </c>
      <c r="H37" s="2"/>
    </row>
    <row r="38" spans="1:8" ht="24.75" customHeight="1" x14ac:dyDescent="0.15">
      <c r="A38" s="2"/>
      <c r="B38" s="20">
        <v>18</v>
      </c>
      <c r="C38" s="20">
        <f t="shared" si="3"/>
        <v>-1.690983005625053</v>
      </c>
      <c r="D38" s="3">
        <f t="shared" si="0"/>
        <v>-1.4572399722791389</v>
      </c>
      <c r="E38" s="3">
        <f t="shared" si="1"/>
        <v>0.19710111662619889</v>
      </c>
      <c r="F38" s="3">
        <f t="shared" si="1"/>
        <v>-0.37748598880035289</v>
      </c>
      <c r="G38" s="20">
        <f t="shared" si="2"/>
        <v>-1.8347259610794917</v>
      </c>
      <c r="H38" s="2"/>
    </row>
    <row r="39" spans="1:8" ht="24.75" customHeight="1" x14ac:dyDescent="0.15">
      <c r="A39" s="2"/>
      <c r="B39" s="20">
        <v>19</v>
      </c>
      <c r="C39" s="20">
        <f t="shared" si="3"/>
        <v>0.80901699437494123</v>
      </c>
      <c r="D39" s="3">
        <f t="shared" si="0"/>
        <v>-0.27068255099628413</v>
      </c>
      <c r="E39" s="3">
        <f t="shared" si="1"/>
        <v>-1.4572399722791389</v>
      </c>
      <c r="F39" s="3">
        <f t="shared" si="1"/>
        <v>0.19710111662619889</v>
      </c>
      <c r="G39" s="20">
        <f t="shared" si="2"/>
        <v>-7.3581434370085075E-2</v>
      </c>
      <c r="H39" s="2"/>
    </row>
    <row r="40" spans="1:8" ht="24.75" customHeight="1" x14ac:dyDescent="0.15">
      <c r="A40" s="2"/>
      <c r="B40" s="20">
        <v>20</v>
      </c>
      <c r="C40" s="20">
        <f t="shared" si="3"/>
        <v>3</v>
      </c>
      <c r="D40" s="3">
        <f t="shared" si="0"/>
        <v>3.1729085257114384</v>
      </c>
      <c r="E40" s="3">
        <f t="shared" si="1"/>
        <v>-0.27068255099628413</v>
      </c>
      <c r="F40" s="3">
        <f t="shared" si="1"/>
        <v>-1.4572399722791389</v>
      </c>
      <c r="G40" s="20">
        <f t="shared" si="2"/>
        <v>1.7156685534322995</v>
      </c>
      <c r="H40" s="2"/>
    </row>
    <row r="41" spans="1:8" ht="25.5" customHeight="1" x14ac:dyDescent="0.15"/>
    <row r="42" spans="1:8" ht="25.5" customHeight="1" x14ac:dyDescent="0.15">
      <c r="C42" s="18" t="s">
        <v>35</v>
      </c>
      <c r="D42" s="19"/>
      <c r="E42" s="19"/>
      <c r="F42" s="19"/>
      <c r="G42" s="19"/>
      <c r="H42" s="19"/>
    </row>
    <row r="43" spans="1:8" ht="25.5" customHeight="1" x14ac:dyDescent="0.15">
      <c r="B43" s="4" t="s">
        <v>1</v>
      </c>
      <c r="C43" s="16" t="s">
        <v>12</v>
      </c>
      <c r="D43" s="4" t="s">
        <v>13</v>
      </c>
      <c r="E43" s="4" t="s">
        <v>14</v>
      </c>
      <c r="F43" s="4" t="s">
        <v>15</v>
      </c>
      <c r="G43" s="4" t="s">
        <v>16</v>
      </c>
      <c r="H43" s="16" t="s">
        <v>11</v>
      </c>
    </row>
    <row r="44" spans="1:8" ht="25.5" customHeight="1" x14ac:dyDescent="0.15">
      <c r="B44" s="4">
        <v>0</v>
      </c>
      <c r="C44" s="16">
        <f>B44/20*4</f>
        <v>0</v>
      </c>
      <c r="D44" s="4">
        <f>$C$10+$E$10*COS(2*PI()*C44/$C$4)+$G$10*COS(2*2*PI()*C44/$C$4)</f>
        <v>2</v>
      </c>
      <c r="E44" s="4">
        <f>-($E$10*SIN(2*PI()*C44/$C$4)+$G$10*SIN(2*2*PI()*C44/$C$4))</f>
        <v>0</v>
      </c>
      <c r="F44" s="4">
        <f>$C$11+$E$11*COS(2*PI()*C44/$C$4)+$G$11*COS(2*2*PI()*C44/$C$4)</f>
        <v>0.54289321881345243</v>
      </c>
      <c r="G44" s="4">
        <f>-($E$11*SIN(2*PI()*C44/$C$4)+$G$11*SIN(2*2*PI()*C44/$C$4))</f>
        <v>0</v>
      </c>
      <c r="H44" s="16">
        <f>SQRT(D44^2+E44^2)/SQRT(F44^2+G44^2)</f>
        <v>3.6839657057629132</v>
      </c>
    </row>
    <row r="45" spans="1:8" ht="25.5" customHeight="1" x14ac:dyDescent="0.15">
      <c r="B45" s="4">
        <v>1</v>
      </c>
      <c r="C45" s="16">
        <f t="shared" ref="C45:C64" si="4">B45/20*4</f>
        <v>0.2</v>
      </c>
      <c r="D45" s="4">
        <f t="shared" ref="D45:D64" si="5">$C$10+$E$10*COS(2*PI()*C45/$C$4)+$G$10*COS(2*2*PI()*C45/$C$4)</f>
        <v>1.9510565162951534</v>
      </c>
      <c r="E45" s="4">
        <f t="shared" ref="E45:E64" si="6">-($E$10*SIN(2*PI()*C45/$C$4)+$G$10*SIN(2*2*PI()*C45/$C$4))</f>
        <v>-0.3090169943749474</v>
      </c>
      <c r="F45" s="4">
        <f t="shared" ref="F45:F64" si="7">$C$11+$E$11*COS(2*PI()*C45/$C$4)+$G$11*COS(2*2*PI()*C45/$C$4)</f>
        <v>0.53936300574007801</v>
      </c>
      <c r="G45" s="4">
        <f t="shared" ref="G45:G64" si="8">-($E$11*SIN(2*PI()*C45/$C$4)+$G$11*SIN(2*2*PI()*C45/$C$4))</f>
        <v>3.3361622447500308E-2</v>
      </c>
      <c r="H45" s="16">
        <f t="shared" ref="H45:H64" si="9">SQRT(D45^2+E45^2)/SQRT(F45^2+G45^2)</f>
        <v>3.6554392602706098</v>
      </c>
    </row>
    <row r="46" spans="1:8" ht="25.5" customHeight="1" x14ac:dyDescent="0.15">
      <c r="B46" s="4">
        <v>2</v>
      </c>
      <c r="C46" s="16">
        <f t="shared" si="4"/>
        <v>0.4</v>
      </c>
      <c r="D46" s="4">
        <f t="shared" si="5"/>
        <v>1.8090169943749475</v>
      </c>
      <c r="E46" s="4">
        <f t="shared" si="6"/>
        <v>-0.58778525229247314</v>
      </c>
      <c r="F46" s="4">
        <f t="shared" si="7"/>
        <v>0.52975573662977948</v>
      </c>
      <c r="G46" s="4">
        <f t="shared" si="8"/>
        <v>7.1561699151292235E-2</v>
      </c>
      <c r="H46" s="16">
        <f t="shared" si="9"/>
        <v>3.5582291868487634</v>
      </c>
    </row>
    <row r="47" spans="1:8" ht="25.5" customHeight="1" x14ac:dyDescent="0.15">
      <c r="B47" s="4">
        <v>3</v>
      </c>
      <c r="C47" s="16">
        <f t="shared" si="4"/>
        <v>0.6</v>
      </c>
      <c r="D47" s="4">
        <f t="shared" si="5"/>
        <v>1.5877852522924729</v>
      </c>
      <c r="E47" s="4">
        <f t="shared" si="6"/>
        <v>-0.80901699437494734</v>
      </c>
      <c r="F47" s="4">
        <f t="shared" si="7"/>
        <v>0.51690955773806779</v>
      </c>
      <c r="G47" s="4">
        <f t="shared" si="8"/>
        <v>0.11876551236636618</v>
      </c>
      <c r="H47" s="16">
        <f t="shared" si="9"/>
        <v>3.3598929779306648</v>
      </c>
    </row>
    <row r="48" spans="1:8" ht="25.5" customHeight="1" x14ac:dyDescent="0.15">
      <c r="B48" s="4">
        <v>4</v>
      </c>
      <c r="C48" s="16">
        <f t="shared" si="4"/>
        <v>0.8</v>
      </c>
      <c r="D48" s="4">
        <f t="shared" si="5"/>
        <v>1.3090169943749475</v>
      </c>
      <c r="E48" s="4">
        <f t="shared" si="6"/>
        <v>-0.95105651629515342</v>
      </c>
      <c r="F48" s="4">
        <f t="shared" si="7"/>
        <v>0.5051928457760525</v>
      </c>
      <c r="G48" s="4">
        <f t="shared" si="8"/>
        <v>0.17786280870366508</v>
      </c>
      <c r="H48" s="16">
        <f t="shared" si="9"/>
        <v>3.0210397219472873</v>
      </c>
    </row>
    <row r="49" spans="2:8" ht="25.5" customHeight="1" x14ac:dyDescent="0.15">
      <c r="B49" s="4">
        <v>5</v>
      </c>
      <c r="C49" s="16">
        <f t="shared" si="4"/>
        <v>1</v>
      </c>
      <c r="D49" s="4">
        <f t="shared" si="5"/>
        <v>1</v>
      </c>
      <c r="E49" s="4">
        <f t="shared" si="6"/>
        <v>-0.99999999999999989</v>
      </c>
      <c r="F49" s="4">
        <f t="shared" si="7"/>
        <v>0.49999999999999989</v>
      </c>
      <c r="G49" s="4">
        <f t="shared" si="8"/>
        <v>0.25</v>
      </c>
      <c r="H49" s="16">
        <f t="shared" si="9"/>
        <v>2.5298221281347035</v>
      </c>
    </row>
    <row r="50" spans="2:8" ht="25.5" customHeight="1" x14ac:dyDescent="0.15">
      <c r="B50" s="4">
        <v>6</v>
      </c>
      <c r="C50" s="16">
        <f t="shared" si="4"/>
        <v>1.2</v>
      </c>
      <c r="D50" s="4">
        <f t="shared" si="5"/>
        <v>0.69098300562505255</v>
      </c>
      <c r="E50" s="4">
        <f t="shared" si="6"/>
        <v>-0.95105651629515353</v>
      </c>
      <c r="F50" s="4">
        <f t="shared" si="7"/>
        <v>0.50711881362880962</v>
      </c>
      <c r="G50" s="4">
        <f t="shared" si="8"/>
        <v>0.33429727374389595</v>
      </c>
      <c r="H50" s="16">
        <f t="shared" si="9"/>
        <v>1.9354418758996836</v>
      </c>
    </row>
    <row r="51" spans="2:8" ht="25.5" customHeight="1" x14ac:dyDescent="0.15">
      <c r="B51" s="4">
        <v>7</v>
      </c>
      <c r="C51" s="16">
        <f t="shared" si="4"/>
        <v>1.4</v>
      </c>
      <c r="D51" s="4">
        <f t="shared" si="5"/>
        <v>0.41221474770752686</v>
      </c>
      <c r="E51" s="4">
        <f t="shared" si="6"/>
        <v>-0.80901699437494734</v>
      </c>
      <c r="F51" s="4">
        <f t="shared" si="7"/>
        <v>0.53203392596677868</v>
      </c>
      <c r="G51" s="4">
        <f t="shared" si="8"/>
        <v>0.42778250674131357</v>
      </c>
      <c r="H51" s="16">
        <f t="shared" si="9"/>
        <v>1.3300157694370092</v>
      </c>
    </row>
    <row r="52" spans="2:8" ht="25.5" customHeight="1" x14ac:dyDescent="0.15">
      <c r="B52" s="4">
        <v>8</v>
      </c>
      <c r="C52" s="16">
        <f t="shared" si="4"/>
        <v>1.6</v>
      </c>
      <c r="D52" s="4">
        <f t="shared" si="5"/>
        <v>0.19098300562505266</v>
      </c>
      <c r="E52" s="4">
        <f t="shared" si="6"/>
        <v>-0.58778525229247314</v>
      </c>
      <c r="F52" s="4">
        <f t="shared" si="7"/>
        <v>0.57923773918185262</v>
      </c>
      <c r="G52" s="4">
        <f t="shared" si="8"/>
        <v>0.52555219889083904</v>
      </c>
      <c r="H52" s="16">
        <f t="shared" si="9"/>
        <v>0.79019721954979061</v>
      </c>
    </row>
    <row r="53" spans="2:8" ht="25.5" customHeight="1" x14ac:dyDescent="0.15">
      <c r="B53" s="4">
        <v>9</v>
      </c>
      <c r="C53" s="16">
        <f t="shared" si="4"/>
        <v>1.8</v>
      </c>
      <c r="D53" s="4">
        <f t="shared" si="5"/>
        <v>4.8943483704846469E-2</v>
      </c>
      <c r="E53" s="4">
        <f t="shared" si="6"/>
        <v>-0.3090169943749474</v>
      </c>
      <c r="F53" s="4">
        <f t="shared" si="7"/>
        <v>0.65161999988497443</v>
      </c>
      <c r="G53" s="4">
        <f t="shared" si="8"/>
        <v>0.62114687473997354</v>
      </c>
      <c r="H53" s="16">
        <f t="shared" si="9"/>
        <v>0.3475394659168311</v>
      </c>
    </row>
    <row r="54" spans="2:8" ht="25.5" customHeight="1" x14ac:dyDescent="0.15">
      <c r="B54" s="4">
        <v>10</v>
      </c>
      <c r="C54" s="16">
        <f t="shared" si="4"/>
        <v>2</v>
      </c>
      <c r="D54" s="4">
        <f t="shared" si="5"/>
        <v>0</v>
      </c>
      <c r="E54" s="4">
        <f t="shared" si="6"/>
        <v>0</v>
      </c>
      <c r="F54" s="4">
        <f t="shared" si="7"/>
        <v>0.75</v>
      </c>
      <c r="G54" s="4">
        <f t="shared" si="8"/>
        <v>0.70710678118654757</v>
      </c>
      <c r="H54" s="16">
        <f t="shared" si="9"/>
        <v>0</v>
      </c>
    </row>
    <row r="55" spans="2:8" ht="25.5" customHeight="1" x14ac:dyDescent="0.15">
      <c r="B55" s="4">
        <v>11</v>
      </c>
      <c r="C55" s="16">
        <f t="shared" si="4"/>
        <v>2.2000000000000002</v>
      </c>
      <c r="D55" s="4">
        <f t="shared" si="5"/>
        <v>4.8943483704846469E-2</v>
      </c>
      <c r="E55" s="4">
        <f t="shared" si="6"/>
        <v>0.30901699437494784</v>
      </c>
      <c r="F55" s="4">
        <f t="shared" si="7"/>
        <v>0.87285174196744886</v>
      </c>
      <c r="G55" s="4">
        <f t="shared" si="8"/>
        <v>0.77565537192744727</v>
      </c>
      <c r="H55" s="16">
        <f t="shared" si="9"/>
        <v>0.26793722015467891</v>
      </c>
    </row>
    <row r="56" spans="2:8" ht="25.5" customHeight="1" x14ac:dyDescent="0.15">
      <c r="B56" s="4">
        <v>12</v>
      </c>
      <c r="C56" s="16">
        <f t="shared" si="4"/>
        <v>2.4</v>
      </c>
      <c r="D56" s="4">
        <f t="shared" si="5"/>
        <v>0.19098300562505244</v>
      </c>
      <c r="E56" s="4">
        <f t="shared" si="6"/>
        <v>0.58778525229247314</v>
      </c>
      <c r="F56" s="4">
        <f t="shared" si="7"/>
        <v>1.0162537636306737</v>
      </c>
      <c r="G56" s="4">
        <f t="shared" si="8"/>
        <v>0.81944482503707561</v>
      </c>
      <c r="H56" s="16">
        <f t="shared" si="9"/>
        <v>0.47341742499795414</v>
      </c>
    </row>
    <row r="57" spans="2:8" ht="25.5" customHeight="1" x14ac:dyDescent="0.15">
      <c r="B57" s="4">
        <v>13</v>
      </c>
      <c r="C57" s="16">
        <f t="shared" si="4"/>
        <v>2.6</v>
      </c>
      <c r="D57" s="4">
        <f t="shared" si="5"/>
        <v>0.41221474770752675</v>
      </c>
      <c r="E57" s="4">
        <f t="shared" si="6"/>
        <v>0.80901699437494745</v>
      </c>
      <c r="F57" s="4">
        <f t="shared" si="7"/>
        <v>1.1740734478869848</v>
      </c>
      <c r="G57" s="4">
        <f t="shared" si="8"/>
        <v>0.83229100392878741</v>
      </c>
      <c r="H57" s="16">
        <f t="shared" si="9"/>
        <v>0.63091415829455333</v>
      </c>
    </row>
    <row r="58" spans="2:8" ht="25.5" customHeight="1" x14ac:dyDescent="0.15">
      <c r="B58" s="4">
        <v>14</v>
      </c>
      <c r="C58" s="16">
        <f t="shared" si="4"/>
        <v>2.8</v>
      </c>
      <c r="D58" s="4">
        <f t="shared" si="5"/>
        <v>0.69098300562505244</v>
      </c>
      <c r="E58" s="4">
        <f t="shared" si="6"/>
        <v>0.95105651629515364</v>
      </c>
      <c r="F58" s="4">
        <f t="shared" si="7"/>
        <v>1.3383726891837167</v>
      </c>
      <c r="G58" s="4">
        <f t="shared" si="8"/>
        <v>0.80982553189147277</v>
      </c>
      <c r="H58" s="16">
        <f t="shared" si="9"/>
        <v>0.75149565552666708</v>
      </c>
    </row>
    <row r="59" spans="2:8" ht="25.5" customHeight="1" x14ac:dyDescent="0.15">
      <c r="B59" s="4">
        <v>15</v>
      </c>
      <c r="C59" s="16">
        <f t="shared" si="4"/>
        <v>3</v>
      </c>
      <c r="D59" s="4">
        <f t="shared" si="5"/>
        <v>0.99999999999999978</v>
      </c>
      <c r="E59" s="4">
        <f t="shared" si="6"/>
        <v>1</v>
      </c>
      <c r="F59" s="4">
        <f t="shared" si="7"/>
        <v>1.5</v>
      </c>
      <c r="G59" s="4">
        <f t="shared" si="8"/>
        <v>0.75000000000000011</v>
      </c>
      <c r="H59" s="16">
        <f t="shared" si="9"/>
        <v>0.8432740427115677</v>
      </c>
    </row>
    <row r="60" spans="2:8" ht="25.5" customHeight="1" x14ac:dyDescent="0.15">
      <c r="B60" s="4">
        <v>16</v>
      </c>
      <c r="C60" s="16">
        <f t="shared" si="4"/>
        <v>3.2</v>
      </c>
      <c r="D60" s="4">
        <f t="shared" si="5"/>
        <v>1.3090169943749472</v>
      </c>
      <c r="E60" s="4">
        <f t="shared" si="6"/>
        <v>0.95105651629515375</v>
      </c>
      <c r="F60" s="4">
        <f t="shared" si="7"/>
        <v>1.6493156514114211</v>
      </c>
      <c r="G60" s="4">
        <f t="shared" si="8"/>
        <v>0.65339106685124193</v>
      </c>
      <c r="H60" s="16">
        <f t="shared" si="9"/>
        <v>0.91206983097254168</v>
      </c>
    </row>
    <row r="61" spans="2:8" ht="25.5" customHeight="1" x14ac:dyDescent="0.15">
      <c r="B61" s="4">
        <v>17</v>
      </c>
      <c r="C61" s="16">
        <f t="shared" si="4"/>
        <v>3.4</v>
      </c>
      <c r="D61" s="4">
        <f t="shared" si="5"/>
        <v>1.5877852522924729</v>
      </c>
      <c r="E61" s="4">
        <f t="shared" si="6"/>
        <v>0.80901699437494767</v>
      </c>
      <c r="F61" s="4">
        <f t="shared" si="7"/>
        <v>1.7769830684081689</v>
      </c>
      <c r="G61" s="4">
        <f t="shared" si="8"/>
        <v>0.52327400955384007</v>
      </c>
      <c r="H61" s="16">
        <f t="shared" si="9"/>
        <v>0.96198845064227334</v>
      </c>
    </row>
    <row r="62" spans="2:8" ht="25.5" customHeight="1" x14ac:dyDescent="0.15">
      <c r="B62" s="4">
        <v>18</v>
      </c>
      <c r="C62" s="16">
        <f t="shared" si="4"/>
        <v>3.6</v>
      </c>
      <c r="D62" s="4">
        <f t="shared" si="5"/>
        <v>1.8090169943749475</v>
      </c>
      <c r="E62" s="4">
        <f t="shared" si="6"/>
        <v>0.58778525229247336</v>
      </c>
      <c r="F62" s="4">
        <f t="shared" si="7"/>
        <v>1.8747527605576944</v>
      </c>
      <c r="G62" s="4">
        <f t="shared" si="8"/>
        <v>0.36545432529752897</v>
      </c>
      <c r="H62" s="16">
        <f t="shared" si="9"/>
        <v>0.9958495725752502</v>
      </c>
    </row>
    <row r="63" spans="2:8" ht="25.5" customHeight="1" x14ac:dyDescent="0.15">
      <c r="B63" s="4">
        <v>19</v>
      </c>
      <c r="C63" s="16">
        <f t="shared" si="4"/>
        <v>3.8</v>
      </c>
      <c r="D63" s="4">
        <f t="shared" si="5"/>
        <v>1.9510565162951536</v>
      </c>
      <c r="E63" s="4">
        <f t="shared" si="6"/>
        <v>0.30901699437494762</v>
      </c>
      <c r="F63" s="4">
        <f t="shared" si="7"/>
        <v>1.9361652524074988</v>
      </c>
      <c r="G63" s="4">
        <f t="shared" si="8"/>
        <v>0.18787011963497413</v>
      </c>
      <c r="H63" s="16">
        <f t="shared" si="9"/>
        <v>1.0154828099903723</v>
      </c>
    </row>
    <row r="64" spans="2:8" ht="25.5" customHeight="1" x14ac:dyDescent="0.15">
      <c r="B64" s="4">
        <v>20</v>
      </c>
      <c r="C64" s="16">
        <f t="shared" si="4"/>
        <v>4</v>
      </c>
      <c r="D64" s="4">
        <f t="shared" si="5"/>
        <v>2</v>
      </c>
      <c r="E64" s="4">
        <f t="shared" si="6"/>
        <v>2.45029690981724E-16</v>
      </c>
      <c r="F64" s="4">
        <f t="shared" si="7"/>
        <v>1.9571067811865475</v>
      </c>
      <c r="G64" s="4">
        <f t="shared" si="8"/>
        <v>1.4788850078804165E-16</v>
      </c>
      <c r="H64" s="16">
        <f t="shared" si="9"/>
        <v>1.0219166471782635</v>
      </c>
    </row>
  </sheetData>
  <mergeCells count="8">
    <mergeCell ref="A2:E2"/>
    <mergeCell ref="C42:H42"/>
    <mergeCell ref="B16:G16"/>
    <mergeCell ref="D4:E4"/>
    <mergeCell ref="B9:G9"/>
    <mergeCell ref="B6:J6"/>
    <mergeCell ref="B14:K14"/>
    <mergeCell ref="B12:K1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2014-06-16T11:17:21Z</dcterms:created>
  <dcterms:modified xsi:type="dcterms:W3CDTF">2016-06-20T22:35:04Z</dcterms:modified>
</cp:coreProperties>
</file>